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Università\Lavoro\Insegnamento Biologia\Calcolatore\"/>
    </mc:Choice>
  </mc:AlternateContent>
  <xr:revisionPtr revIDLastSave="0" documentId="13_ncr:1_{F5D268F6-CBBB-4295-9B90-B64F7CA743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_FilterDatabase" localSheetId="0" hidden="1">Foglio1!$A$1:$B$101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3" i="1" l="1"/>
  <c r="G113" i="1"/>
  <c r="H112" i="1"/>
  <c r="H111" i="1"/>
  <c r="G112" i="1"/>
  <c r="G111" i="1"/>
  <c r="B108" i="1"/>
  <c r="B109" i="1" s="1"/>
  <c r="L25" i="1"/>
  <c r="L29" i="1"/>
  <c r="L27" i="1"/>
  <c r="L26" i="1"/>
  <c r="L28" i="1"/>
  <c r="L30" i="1"/>
  <c r="L31" i="1"/>
  <c r="L32" i="1"/>
  <c r="L24" i="1"/>
  <c r="B107" i="1"/>
  <c r="B106" i="1"/>
  <c r="C105" i="1"/>
  <c r="B105" i="1"/>
  <c r="F52" i="1"/>
  <c r="C82" i="1" l="1"/>
  <c r="C66" i="1"/>
  <c r="C58" i="1"/>
  <c r="C42" i="1"/>
  <c r="C34" i="1"/>
  <c r="C26" i="1"/>
  <c r="C18" i="1"/>
  <c r="C89" i="1"/>
  <c r="C33" i="1"/>
  <c r="C88" i="1"/>
  <c r="C80" i="1"/>
  <c r="C72" i="1"/>
  <c r="C64" i="1"/>
  <c r="C56" i="1"/>
  <c r="C48" i="1"/>
  <c r="C40" i="1"/>
  <c r="C32" i="1"/>
  <c r="C24" i="1"/>
  <c r="C16" i="1"/>
  <c r="C8" i="1"/>
  <c r="C95" i="1"/>
  <c r="C87" i="1"/>
  <c r="C79" i="1"/>
  <c r="C71" i="1"/>
  <c r="C63" i="1"/>
  <c r="C55" i="1"/>
  <c r="C47" i="1"/>
  <c r="C39" i="1"/>
  <c r="C31" i="1"/>
  <c r="C23" i="1"/>
  <c r="C15" i="1"/>
  <c r="C7" i="1"/>
  <c r="C98" i="1"/>
  <c r="C90" i="1"/>
  <c r="C74" i="1"/>
  <c r="C50" i="1"/>
  <c r="C10" i="1"/>
  <c r="C97" i="1"/>
  <c r="C81" i="1"/>
  <c r="C57" i="1"/>
  <c r="C41" i="1"/>
  <c r="C17" i="1"/>
  <c r="C9" i="1"/>
  <c r="C86" i="1"/>
  <c r="C78" i="1"/>
  <c r="C70" i="1"/>
  <c r="C62" i="1"/>
  <c r="C54" i="1"/>
  <c r="C46" i="1"/>
  <c r="C38" i="1"/>
  <c r="C30" i="1"/>
  <c r="C22" i="1"/>
  <c r="C14" i="1"/>
  <c r="C6" i="1"/>
  <c r="C101" i="1"/>
  <c r="C93" i="1"/>
  <c r="C85" i="1"/>
  <c r="C77" i="1"/>
  <c r="C69" i="1"/>
  <c r="C61" i="1"/>
  <c r="C53" i="1"/>
  <c r="C45" i="1"/>
  <c r="C37" i="1"/>
  <c r="C29" i="1"/>
  <c r="C21" i="1"/>
  <c r="C13" i="1"/>
  <c r="C5" i="1"/>
  <c r="C73" i="1"/>
  <c r="C65" i="1"/>
  <c r="C49" i="1"/>
  <c r="C25" i="1"/>
  <c r="C96" i="1"/>
  <c r="C2" i="1"/>
  <c r="C106" i="1" s="1"/>
  <c r="C107" i="1" s="1"/>
  <c r="C100" i="1"/>
  <c r="C76" i="1"/>
  <c r="C68" i="1"/>
  <c r="C94" i="1"/>
  <c r="C92" i="1"/>
  <c r="C84" i="1"/>
  <c r="C60" i="1"/>
  <c r="C52" i="1"/>
  <c r="C44" i="1"/>
  <c r="C36" i="1"/>
  <c r="C28" i="1"/>
  <c r="C20" i="1"/>
  <c r="C12" i="1"/>
  <c r="C4" i="1"/>
  <c r="C99" i="1"/>
  <c r="C91" i="1"/>
  <c r="C83" i="1"/>
  <c r="C75" i="1"/>
  <c r="C67" i="1"/>
  <c r="C59" i="1"/>
  <c r="C51" i="1"/>
  <c r="C43" i="1"/>
  <c r="C35" i="1"/>
  <c r="C27" i="1"/>
  <c r="C19" i="1"/>
  <c r="C11" i="1"/>
  <c r="C3" i="1"/>
</calcChain>
</file>

<file path=xl/sharedStrings.xml><?xml version="1.0" encoding="utf-8"?>
<sst xmlns="http://schemas.openxmlformats.org/spreadsheetml/2006/main" count="127" uniqueCount="127">
  <si>
    <t>Peso</t>
  </si>
  <si>
    <t>U100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</si>
  <si>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</si>
  <si>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</si>
  <si>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</si>
  <si>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</si>
  <si>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</si>
  <si>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</si>
  <si>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</si>
  <si>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</si>
  <si>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</si>
  <si>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</si>
  <si>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</si>
  <si>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</si>
  <si>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</si>
  <si>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</si>
  <si>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</si>
  <si>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</si>
  <si>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</si>
  <si>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</si>
  <si>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</si>
  <si>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</si>
  <si>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</si>
  <si>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</si>
  <si>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</si>
  <si>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</si>
  <si>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</si>
  <si>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</si>
  <si>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</si>
  <si>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</si>
  <si>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</si>
  <si>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</si>
  <si>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</si>
  <si>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</si>
  <si>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</si>
  <si>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</si>
  <si>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</si>
  <si>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</si>
  <si>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</si>
  <si>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</si>
  <si>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</si>
  <si>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</si>
  <si>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</si>
  <si>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U42</t>
  </si>
  <si>
    <t>U43</t>
  </si>
  <si>
    <t>U44</t>
  </si>
  <si>
    <t>U45</t>
  </si>
  <si>
    <t>U46</t>
  </si>
  <si>
    <t>U47</t>
  </si>
  <si>
    <t>U48</t>
  </si>
  <si>
    <t>U49</t>
  </si>
  <si>
    <t>U50</t>
  </si>
  <si>
    <t>U51</t>
  </si>
  <si>
    <t>U52</t>
  </si>
  <si>
    <t>U53</t>
  </si>
  <si>
    <t>U54</t>
  </si>
  <si>
    <t>U55</t>
  </si>
  <si>
    <t>U56</t>
  </si>
  <si>
    <t>U57</t>
  </si>
  <si>
    <t>U58</t>
  </si>
  <si>
    <t>U59</t>
  </si>
  <si>
    <t>U60</t>
  </si>
  <si>
    <t>U61</t>
  </si>
  <si>
    <t>U62</t>
  </si>
  <si>
    <t>U63</t>
  </si>
  <si>
    <t>U64</t>
  </si>
  <si>
    <t>U65</t>
  </si>
  <si>
    <t>U66</t>
  </si>
  <si>
    <t>U67</t>
  </si>
  <si>
    <t>U68</t>
  </si>
  <si>
    <t>U69</t>
  </si>
  <si>
    <t>U70</t>
  </si>
  <si>
    <t>U71</t>
  </si>
  <si>
    <t>U72</t>
  </si>
  <si>
    <t>U73</t>
  </si>
  <si>
    <t>U74</t>
  </si>
  <si>
    <t>U75</t>
  </si>
  <si>
    <t>U76</t>
  </si>
  <si>
    <t>U77</t>
  </si>
  <si>
    <t>U78</t>
  </si>
  <si>
    <t>U79</t>
  </si>
  <si>
    <t>U80</t>
  </si>
  <si>
    <t>U81</t>
  </si>
  <si>
    <t>U82</t>
  </si>
  <si>
    <t>U83</t>
  </si>
  <si>
    <t>U84</t>
  </si>
  <si>
    <t>U85</t>
  </si>
  <si>
    <t>U86</t>
  </si>
  <si>
    <t>U87</t>
  </si>
  <si>
    <t>U88</t>
  </si>
  <si>
    <t>U89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</si>
  <si>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</si>
  <si>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</si>
  <si>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</si>
  <si>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</si>
  <si>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</si>
  <si>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</si>
  <si>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</si>
  <si>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</si>
  <si>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</si>
  <si>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</si>
  <si>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mediana</t>
  </si>
  <si>
    <t>Scarti quadratici</t>
  </si>
  <si>
    <t>Varianza campionaria s^2</t>
  </si>
  <si>
    <t>Deviazione standard campionaria s</t>
  </si>
  <si>
    <t>n</t>
  </si>
  <si>
    <t>minimo</t>
  </si>
  <si>
    <t>massimo</t>
  </si>
  <si>
    <t>[20,22)</t>
  </si>
  <si>
    <t>[22,24)</t>
  </si>
  <si>
    <t>[24,26)</t>
  </si>
  <si>
    <t>[26,28)</t>
  </si>
  <si>
    <t>[28,30)</t>
  </si>
  <si>
    <t>[30,32)</t>
  </si>
  <si>
    <t>[32,34)</t>
  </si>
  <si>
    <t>[34,36)</t>
  </si>
  <si>
    <t>[36,38)</t>
  </si>
  <si>
    <t>Intervallo</t>
  </si>
  <si>
    <t>Frequenze assolute</t>
  </si>
  <si>
    <t>Numero cavia</t>
  </si>
  <si>
    <t>Funzione di excel</t>
  </si>
  <si>
    <t>Applicazione formula</t>
  </si>
  <si>
    <t>radice di (n)</t>
  </si>
  <si>
    <t>Intervallo di confidenza</t>
  </si>
  <si>
    <t>k</t>
  </si>
  <si>
    <r>
      <t xml:space="preserve">MEDIA del campione  x </t>
    </r>
    <r>
      <rPr>
        <sz val="11"/>
        <color theme="1"/>
        <rFont val="Calibri"/>
        <family val="2"/>
      </rPr>
      <t>̅</t>
    </r>
  </si>
  <si>
    <r>
      <t>Livello di confidenza = P(x ̅-k</t>
    </r>
    <r>
      <rPr>
        <sz val="11"/>
        <color theme="1"/>
        <rFont val="Calibri"/>
        <family val="2"/>
      </rPr>
      <t>σ/√ n</t>
    </r>
    <r>
      <rPr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&lt;x ̅+kσ/√ 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</si>
</sst>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2" fillId="0" borderId="0" xfId="0" applyFont="1"/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Frequenze assolute dei pesi delle cavie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Foglio1!$L$23</c:f>
              <c:strCache>
                <c:ptCount val="1"/>
                <c:pt idx="0">
                  <c:v>Frequenze assolute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Foglio1!$K$24:$K$32</c:f>
              <c:strCache>
                <c:ptCount val="9"/>
                <c:pt idx="0">
                  <c:v>[20,22)</c:v>
                </c:pt>
                <c:pt idx="1">
                  <c:v>[22,24)</c:v>
                </c:pt>
                <c:pt idx="2">
                  <c:v>[24,26)</c:v>
                </c:pt>
                <c:pt idx="3">
                  <c:v>[26,28)</c:v>
                </c:pt>
                <c:pt idx="4">
                  <c:v>[28,30)</c:v>
                </c:pt>
                <c:pt idx="5">
                  <c:v>[30,32)</c:v>
                </c:pt>
                <c:pt idx="6">
                  <c:v>[32,34)</c:v>
                </c:pt>
                <c:pt idx="7">
                  <c:v>[34,36)</c:v>
                </c:pt>
                <c:pt idx="8">
                  <c:v>[36,38)</c:v>
                </c:pt>
              </c:strCache>
            </c:strRef>
          </c:cat>
          <c:val>
            <c:numRef>
              <c:f>Foglio1!$L$24:$L$32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14</c:v>
                </c:pt>
                <c:pt idx="4">
                  <c:v>24</c:v>
                </c:pt>
                <c:pt idx="5">
                  <c:v>24</c:v>
                </c:pt>
                <c:pt idx="6">
                  <c:v>14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B-40E0-B08E-800D7C7A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183672799"/>
        <c:axId val="2074448463"/>
      </c:barChart>
      <c:catAx>
        <c:axId val="118367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4448463"/>
        <c:crosses val="autoZero"/>
        <c:auto val="1"/>
        <c:lblAlgn val="ctr"/>
        <c:lblOffset val="100"/>
        <c:noMultiLvlLbl val="0"/>
      </c:catAx>
      <c:valAx>
        <c:axId val="207444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367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16116</xdr:colOff>
      <xdr:row>5</xdr:row>
      <xdr:rowOff>138670</xdr:rowOff>
    </xdr:from>
    <xdr:to>
      <xdr:col>12</xdr:col>
      <xdr:colOff>342386</xdr:colOff>
      <xdr:row>20</xdr:row>
      <xdr:rowOff>173115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AA29146-D932-8FF7-6FD5-7FF61AAFCA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tabSelected="1" zoomScale="40" zoomScaleNormal="200" workbookViewId="0">
      <selection activeCell="L28" sqref="L28"/>
    </sheetView>
  </sheetViews>
  <sheetFormatPr defaultRowHeight="14.4" x14ac:dyDescent="0.3"/>
  <cols>
    <col min="1" max="1" width="29.109375" customWidth="1"/>
    <col min="2" max="2" width="16.5546875" customWidth="1"/>
    <col min="3" max="3" width="19.77734375" customWidth="1"/>
    <col min="5" max="5" width="40" customWidth="1"/>
    <col min="12" max="12" width="17.5546875" customWidth="1"/>
  </cols>
  <sheetData>
    <row r="1" spans="1:3" s="2" customFormat="1" x14ac:dyDescent="0.3">
      <c r="A1" s="2" t="s">
        <v>119</v>
      </c>
      <c r="B1" s="2" t="s">
        <v>0</v>
      </c>
      <c r="C1" s="2" t="s">
        <v>102</v>
      </c>
    </row>
    <row r="2" spans="1:3" x14ac:dyDescent="0.3">
      <c r="A2" t="s">
        <v>39</v>
      </c>
      <c r="B2">
        <v>20.9</v>
      </c>
      <c r="C2">
        <f>(B2-$B$105)^2</f>
        <v>76.825225000000131</v>
      </c>
    </row>
    <row r="3" spans="1:3" x14ac:dyDescent="0.3">
      <c r="A3" t="s">
        <v>98</v>
      </c>
      <c r="B3">
        <v>22.5</v>
      </c>
      <c r="C3">
        <f>(B3-$B$105)^2</f>
        <v>51.337225000000089</v>
      </c>
    </row>
    <row r="4" spans="1:3" x14ac:dyDescent="0.3">
      <c r="A4" t="s">
        <v>1</v>
      </c>
      <c r="B4">
        <v>23</v>
      </c>
      <c r="C4">
        <f>(B4-$B$105)^2</f>
        <v>44.422225000000083</v>
      </c>
    </row>
    <row r="5" spans="1:3" x14ac:dyDescent="0.3">
      <c r="A5" t="s">
        <v>59</v>
      </c>
      <c r="B5">
        <v>23.2</v>
      </c>
      <c r="C5">
        <f>(B5-$B$105)^2</f>
        <v>41.796225000000092</v>
      </c>
    </row>
    <row r="6" spans="1:3" x14ac:dyDescent="0.3">
      <c r="A6" t="s">
        <v>100</v>
      </c>
      <c r="B6">
        <v>23.4</v>
      </c>
      <c r="C6">
        <f>(B6-$B$105)^2</f>
        <v>39.250225000000093</v>
      </c>
    </row>
    <row r="7" spans="1:3" x14ac:dyDescent="0.3">
      <c r="A7" t="s">
        <v>93</v>
      </c>
      <c r="B7">
        <v>24.2</v>
      </c>
      <c r="C7">
        <f>(B7-$B$105)^2</f>
        <v>29.866225000000075</v>
      </c>
    </row>
    <row r="8" spans="1:3" x14ac:dyDescent="0.3">
      <c r="A8" t="s">
        <v>63</v>
      </c>
      <c r="B8">
        <v>25</v>
      </c>
      <c r="C8">
        <f>(B8-$B$105)^2</f>
        <v>21.762225000000058</v>
      </c>
    </row>
    <row r="9" spans="1:3" x14ac:dyDescent="0.3">
      <c r="A9" t="s">
        <v>67</v>
      </c>
      <c r="B9">
        <v>25</v>
      </c>
      <c r="C9">
        <f>(B9-$B$105)^2</f>
        <v>21.762225000000058</v>
      </c>
    </row>
    <row r="10" spans="1:3" x14ac:dyDescent="0.3">
      <c r="A10" t="s">
        <v>91</v>
      </c>
      <c r="B10">
        <v>25.2</v>
      </c>
      <c r="C10">
        <f>(B10-$B$105)^2</f>
        <v>19.936225000000061</v>
      </c>
    </row>
    <row r="11" spans="1:3" x14ac:dyDescent="0.3">
      <c r="A11" t="s">
        <v>47</v>
      </c>
      <c r="B11">
        <v>25.3</v>
      </c>
      <c r="C11">
        <f>(B11-$B$105)^2</f>
        <v>19.053225000000047</v>
      </c>
    </row>
    <row r="12" spans="1:3" x14ac:dyDescent="0.3">
      <c r="A12" t="s">
        <v>26</v>
      </c>
      <c r="B12">
        <v>25.5</v>
      </c>
      <c r="C12">
        <f>(B12-$B$105)^2</f>
        <v>17.347225000000051</v>
      </c>
    </row>
    <row r="13" spans="1:3" x14ac:dyDescent="0.3">
      <c r="A13" t="s">
        <v>78</v>
      </c>
      <c r="B13">
        <v>26</v>
      </c>
      <c r="C13">
        <f>(B13-$B$105)^2</f>
        <v>13.432225000000045</v>
      </c>
    </row>
    <row r="14" spans="1:3" x14ac:dyDescent="0.3">
      <c r="A14" t="s">
        <v>33</v>
      </c>
      <c r="B14">
        <v>26.2</v>
      </c>
      <c r="C14">
        <f>(B14-$B$105)^2</f>
        <v>12.006225000000049</v>
      </c>
    </row>
    <row r="15" spans="1:3" x14ac:dyDescent="0.3">
      <c r="A15" t="s">
        <v>69</v>
      </c>
      <c r="B15">
        <v>26.4</v>
      </c>
      <c r="C15">
        <f>(B15-$B$105)^2</f>
        <v>10.66022500000005</v>
      </c>
    </row>
    <row r="16" spans="1:3" x14ac:dyDescent="0.3">
      <c r="A16" t="s">
        <v>17</v>
      </c>
      <c r="B16">
        <v>26.5</v>
      </c>
      <c r="C16">
        <f>(B16-$B$105)^2</f>
        <v>10.017225000000039</v>
      </c>
    </row>
    <row r="17" spans="1:12" x14ac:dyDescent="0.3">
      <c r="A17" t="s">
        <v>22</v>
      </c>
      <c r="B17">
        <v>26.8</v>
      </c>
      <c r="C17">
        <f>(B17-$B$105)^2</f>
        <v>8.2082250000000325</v>
      </c>
    </row>
    <row r="18" spans="1:12" x14ac:dyDescent="0.3">
      <c r="A18" t="s">
        <v>42</v>
      </c>
      <c r="B18">
        <v>26.8</v>
      </c>
      <c r="C18">
        <f>(B18-$B$105)^2</f>
        <v>8.2082250000000325</v>
      </c>
    </row>
    <row r="19" spans="1:12" x14ac:dyDescent="0.3">
      <c r="A19" t="s">
        <v>3</v>
      </c>
      <c r="B19">
        <v>26.9</v>
      </c>
      <c r="C19">
        <f>(B19-$B$105)^2</f>
        <v>7.6452250000000426</v>
      </c>
    </row>
    <row r="20" spans="1:12" x14ac:dyDescent="0.3">
      <c r="A20" t="s">
        <v>34</v>
      </c>
      <c r="B20">
        <v>27.2</v>
      </c>
      <c r="C20">
        <f>(B20-$B$105)^2</f>
        <v>6.0762250000000346</v>
      </c>
    </row>
    <row r="21" spans="1:12" x14ac:dyDescent="0.3">
      <c r="A21" t="s">
        <v>77</v>
      </c>
      <c r="B21">
        <v>27.2</v>
      </c>
      <c r="C21">
        <f>(B21-$B$105)^2</f>
        <v>6.0762250000000346</v>
      </c>
    </row>
    <row r="22" spans="1:12" x14ac:dyDescent="0.3">
      <c r="A22" t="s">
        <v>9</v>
      </c>
      <c r="B22">
        <v>27.2</v>
      </c>
      <c r="C22">
        <f>(B22-$B$105)^2</f>
        <v>6.0762250000000346</v>
      </c>
    </row>
    <row r="23" spans="1:12" x14ac:dyDescent="0.3">
      <c r="A23" t="s">
        <v>14</v>
      </c>
      <c r="B23">
        <v>27.4</v>
      </c>
      <c r="C23">
        <f>(B23-$B$105)^2</f>
        <v>5.1302250000000349</v>
      </c>
      <c r="K23" t="s">
        <v>117</v>
      </c>
      <c r="L23" t="s">
        <v>118</v>
      </c>
    </row>
    <row r="24" spans="1:12" x14ac:dyDescent="0.3">
      <c r="A24" t="s">
        <v>35</v>
      </c>
      <c r="B24">
        <v>27.8</v>
      </c>
      <c r="C24">
        <f>(B24-$B$105)^2</f>
        <v>3.4782250000000206</v>
      </c>
      <c r="I24">
        <v>20</v>
      </c>
      <c r="J24">
        <v>22</v>
      </c>
      <c r="K24" t="s">
        <v>108</v>
      </c>
      <c r="L24">
        <f>COUNTIF($B$2:$B$101,"&lt;"&amp;J24)</f>
        <v>1</v>
      </c>
    </row>
    <row r="25" spans="1:12" x14ac:dyDescent="0.3">
      <c r="A25" t="s">
        <v>52</v>
      </c>
      <c r="B25">
        <v>27.8</v>
      </c>
      <c r="C25">
        <f>(B25-$B$105)^2</f>
        <v>3.4782250000000206</v>
      </c>
      <c r="I25">
        <v>22</v>
      </c>
      <c r="J25">
        <v>24</v>
      </c>
      <c r="K25" t="s">
        <v>109</v>
      </c>
      <c r="L25">
        <f>COUNTIFS($B$2:$B$101,"&lt;"&amp;J25,$B$2:$B$101,"&gt;"&amp;I25)</f>
        <v>4</v>
      </c>
    </row>
    <row r="26" spans="1:12" x14ac:dyDescent="0.3">
      <c r="A26" t="s">
        <v>16</v>
      </c>
      <c r="B26">
        <v>27.9</v>
      </c>
      <c r="C26">
        <f>(B26-$B$105)^2</f>
        <v>3.1152250000000272</v>
      </c>
      <c r="I26">
        <v>24</v>
      </c>
      <c r="J26">
        <v>26</v>
      </c>
      <c r="K26" t="s">
        <v>110</v>
      </c>
      <c r="L26">
        <f t="shared" ref="L26:L32" si="0">COUNTIFS($B$2:$B$101,"&lt;"&amp;J26,$B$2:$B$101,"&gt;"&amp;I26)</f>
        <v>6</v>
      </c>
    </row>
    <row r="27" spans="1:12" x14ac:dyDescent="0.3">
      <c r="A27" t="s">
        <v>88</v>
      </c>
      <c r="B27">
        <v>27.9</v>
      </c>
      <c r="C27">
        <f>(B27-$B$105)^2</f>
        <v>3.1152250000000272</v>
      </c>
      <c r="I27">
        <v>26</v>
      </c>
      <c r="J27">
        <v>28</v>
      </c>
      <c r="K27" t="s">
        <v>111</v>
      </c>
      <c r="L27">
        <f>COUNTIFS($B$2:$B$101,"&lt;"&amp;J27,$B$2:$B$101,"&gt;"&amp;I27)</f>
        <v>14</v>
      </c>
    </row>
    <row r="28" spans="1:12" x14ac:dyDescent="0.3">
      <c r="A28" t="s">
        <v>75</v>
      </c>
      <c r="B28">
        <v>28</v>
      </c>
      <c r="C28">
        <f>(B28-$B$105)^2</f>
        <v>2.772225000000021</v>
      </c>
      <c r="I28">
        <v>28</v>
      </c>
      <c r="J28">
        <v>30</v>
      </c>
      <c r="K28" t="s">
        <v>112</v>
      </c>
      <c r="L28">
        <f t="shared" si="0"/>
        <v>24</v>
      </c>
    </row>
    <row r="29" spans="1:12" x14ac:dyDescent="0.3">
      <c r="A29" t="s">
        <v>89</v>
      </c>
      <c r="B29">
        <v>28</v>
      </c>
      <c r="C29">
        <f>(B29-$B$105)^2</f>
        <v>2.772225000000021</v>
      </c>
      <c r="I29">
        <v>30</v>
      </c>
      <c r="J29">
        <v>32</v>
      </c>
      <c r="K29" t="s">
        <v>113</v>
      </c>
      <c r="L29">
        <f>COUNTIFS($B$2:$B$101,"&lt;"&amp;J29,$B$2:$B$101,"&gt;"&amp;I29)</f>
        <v>24</v>
      </c>
    </row>
    <row r="30" spans="1:12" x14ac:dyDescent="0.3">
      <c r="A30" t="s">
        <v>64</v>
      </c>
      <c r="B30">
        <v>28.2</v>
      </c>
      <c r="C30">
        <f>(B30-$B$105)^2</f>
        <v>2.1462250000000203</v>
      </c>
      <c r="I30">
        <v>32</v>
      </c>
      <c r="J30">
        <v>34</v>
      </c>
      <c r="K30" t="s">
        <v>114</v>
      </c>
      <c r="L30">
        <f t="shared" si="0"/>
        <v>14</v>
      </c>
    </row>
    <row r="31" spans="1:12" x14ac:dyDescent="0.3">
      <c r="A31" t="s">
        <v>12</v>
      </c>
      <c r="B31">
        <v>28.4</v>
      </c>
      <c r="C31">
        <f>(B31-$B$105)^2</f>
        <v>1.6002250000000193</v>
      </c>
      <c r="I31">
        <v>34</v>
      </c>
      <c r="J31">
        <v>36</v>
      </c>
      <c r="K31" t="s">
        <v>115</v>
      </c>
      <c r="L31">
        <f t="shared" si="0"/>
        <v>4</v>
      </c>
    </row>
    <row r="32" spans="1:12" x14ac:dyDescent="0.3">
      <c r="A32" t="s">
        <v>15</v>
      </c>
      <c r="B32">
        <v>28.5</v>
      </c>
      <c r="C32">
        <f>(B32-$B$105)^2</f>
        <v>1.3572250000000146</v>
      </c>
      <c r="I32">
        <v>36</v>
      </c>
      <c r="J32">
        <v>38</v>
      </c>
      <c r="K32" t="s">
        <v>116</v>
      </c>
      <c r="L32">
        <f t="shared" si="0"/>
        <v>2</v>
      </c>
    </row>
    <row r="33" spans="1:3" x14ac:dyDescent="0.3">
      <c r="A33" t="s">
        <v>36</v>
      </c>
      <c r="B33">
        <v>28.5</v>
      </c>
      <c r="C33">
        <f>(B33-$B$105)^2</f>
        <v>1.3572250000000146</v>
      </c>
    </row>
    <row r="34" spans="1:3" x14ac:dyDescent="0.3">
      <c r="A34" t="s">
        <v>40</v>
      </c>
      <c r="B34">
        <v>28.6</v>
      </c>
      <c r="C34">
        <f>(B34-$B$105)^2</f>
        <v>1.1342250000000103</v>
      </c>
    </row>
    <row r="35" spans="1:3" x14ac:dyDescent="0.3">
      <c r="A35" t="s">
        <v>27</v>
      </c>
      <c r="B35">
        <v>28.7</v>
      </c>
      <c r="C35">
        <f>(B35-$B$105)^2</f>
        <v>0.9312250000000134</v>
      </c>
    </row>
    <row r="36" spans="1:3" x14ac:dyDescent="0.3">
      <c r="A36" t="s">
        <v>56</v>
      </c>
      <c r="B36">
        <v>28.9</v>
      </c>
      <c r="C36">
        <f>(B36-$B$105)^2</f>
        <v>0.58522500000001176</v>
      </c>
    </row>
    <row r="37" spans="1:3" x14ac:dyDescent="0.3">
      <c r="A37" t="s">
        <v>37</v>
      </c>
      <c r="B37">
        <v>29</v>
      </c>
      <c r="C37">
        <f>(B37-$B$105)^2</f>
        <v>0.44222500000000831</v>
      </c>
    </row>
    <row r="38" spans="1:3" x14ac:dyDescent="0.3">
      <c r="A38" t="s">
        <v>19</v>
      </c>
      <c r="B38">
        <v>29.2</v>
      </c>
      <c r="C38">
        <f>(B38-$B$105)^2</f>
        <v>0.21622500000000647</v>
      </c>
    </row>
    <row r="39" spans="1:3" x14ac:dyDescent="0.3">
      <c r="A39" t="s">
        <v>30</v>
      </c>
      <c r="B39">
        <v>29.2</v>
      </c>
      <c r="C39">
        <f>(B39-$B$105)^2</f>
        <v>0.21622500000000647</v>
      </c>
    </row>
    <row r="40" spans="1:3" x14ac:dyDescent="0.3">
      <c r="A40" t="s">
        <v>65</v>
      </c>
      <c r="B40">
        <v>29.2</v>
      </c>
      <c r="C40">
        <f>(B40-$B$105)^2</f>
        <v>0.21622500000000647</v>
      </c>
    </row>
    <row r="41" spans="1:3" x14ac:dyDescent="0.3">
      <c r="A41" t="s">
        <v>21</v>
      </c>
      <c r="B41">
        <v>29.3</v>
      </c>
      <c r="C41">
        <f>(B41-$B$105)^2</f>
        <v>0.13322500000000403</v>
      </c>
    </row>
    <row r="42" spans="1:3" x14ac:dyDescent="0.3">
      <c r="A42" t="s">
        <v>25</v>
      </c>
      <c r="B42">
        <v>29.3</v>
      </c>
      <c r="C42">
        <f>(B42-$B$105)^2</f>
        <v>0.13322500000000403</v>
      </c>
    </row>
    <row r="43" spans="1:3" x14ac:dyDescent="0.3">
      <c r="A43" t="s">
        <v>57</v>
      </c>
      <c r="B43">
        <v>29.3</v>
      </c>
      <c r="C43">
        <f>(B43-$B$105)^2</f>
        <v>0.13322500000000403</v>
      </c>
    </row>
    <row r="44" spans="1:3" x14ac:dyDescent="0.3">
      <c r="A44" t="s">
        <v>18</v>
      </c>
      <c r="B44">
        <v>29.4</v>
      </c>
      <c r="C44">
        <f>(B44-$B$105)^2</f>
        <v>7.0225000000004062E-2</v>
      </c>
    </row>
    <row r="45" spans="1:3" x14ac:dyDescent="0.3">
      <c r="A45" t="s">
        <v>28</v>
      </c>
      <c r="B45">
        <v>29.5</v>
      </c>
      <c r="C45">
        <f>(B45-$B$105)^2</f>
        <v>2.7225000000002064E-2</v>
      </c>
    </row>
    <row r="46" spans="1:3" x14ac:dyDescent="0.3">
      <c r="A46" t="s">
        <v>10</v>
      </c>
      <c r="B46">
        <v>29.5</v>
      </c>
      <c r="C46">
        <f>(B46-$B$105)^2</f>
        <v>2.7225000000002064E-2</v>
      </c>
    </row>
    <row r="47" spans="1:3" x14ac:dyDescent="0.3">
      <c r="A47" t="s">
        <v>11</v>
      </c>
      <c r="B47">
        <v>29.6</v>
      </c>
      <c r="C47">
        <f>(B47-$B$105)^2</f>
        <v>4.2250000000006284E-3</v>
      </c>
    </row>
    <row r="48" spans="1:3" x14ac:dyDescent="0.3">
      <c r="A48" t="s">
        <v>48</v>
      </c>
      <c r="B48">
        <v>29.7</v>
      </c>
      <c r="C48">
        <f>(B48-$B$105)^2</f>
        <v>1.2249999999995125E-3</v>
      </c>
    </row>
    <row r="49" spans="1:6" x14ac:dyDescent="0.3">
      <c r="A49" t="s">
        <v>81</v>
      </c>
      <c r="B49">
        <v>29.8</v>
      </c>
      <c r="C49">
        <f>(B49-$B$105)^2</f>
        <v>1.8224999999998503E-2</v>
      </c>
    </row>
    <row r="50" spans="1:6" x14ac:dyDescent="0.3">
      <c r="A50" t="s">
        <v>97</v>
      </c>
      <c r="B50">
        <v>29.8</v>
      </c>
      <c r="C50">
        <f>(B50-$B$105)^2</f>
        <v>1.8224999999998503E-2</v>
      </c>
    </row>
    <row r="51" spans="1:6" x14ac:dyDescent="0.3">
      <c r="A51" t="s">
        <v>45</v>
      </c>
      <c r="B51">
        <v>29.9</v>
      </c>
      <c r="C51">
        <f>(B51-$B$105)^2</f>
        <v>5.5224999999996395E-2</v>
      </c>
      <c r="E51" t="s">
        <v>101</v>
      </c>
      <c r="F51">
        <v>29.9</v>
      </c>
    </row>
    <row r="52" spans="1:6" x14ac:dyDescent="0.3">
      <c r="A52" t="s">
        <v>53</v>
      </c>
      <c r="B52">
        <v>29.9</v>
      </c>
      <c r="C52">
        <f>(B52-$B$105)^2</f>
        <v>5.5224999999996395E-2</v>
      </c>
      <c r="F52">
        <f>MEDIAN(B2:B101)</f>
        <v>29.9</v>
      </c>
    </row>
    <row r="53" spans="1:6" x14ac:dyDescent="0.3">
      <c r="A53" t="s">
        <v>92</v>
      </c>
      <c r="B53">
        <v>29.9</v>
      </c>
      <c r="C53">
        <f>(B53-$B$105)^2</f>
        <v>5.5224999999996395E-2</v>
      </c>
    </row>
    <row r="54" spans="1:6" x14ac:dyDescent="0.3">
      <c r="A54" t="s">
        <v>38</v>
      </c>
      <c r="B54">
        <v>30</v>
      </c>
      <c r="C54">
        <f>(B54-$B$105)^2</f>
        <v>0.11222499999999581</v>
      </c>
    </row>
    <row r="55" spans="1:6" x14ac:dyDescent="0.3">
      <c r="A55" t="s">
        <v>80</v>
      </c>
      <c r="B55">
        <v>30</v>
      </c>
      <c r="C55">
        <f>(B55-$B$105)^2</f>
        <v>0.11222499999999581</v>
      </c>
    </row>
    <row r="56" spans="1:6" x14ac:dyDescent="0.3">
      <c r="A56" t="s">
        <v>96</v>
      </c>
      <c r="B56">
        <v>30</v>
      </c>
      <c r="C56">
        <f>(B56-$B$105)^2</f>
        <v>0.11222499999999581</v>
      </c>
    </row>
    <row r="57" spans="1:6" x14ac:dyDescent="0.3">
      <c r="A57" t="s">
        <v>51</v>
      </c>
      <c r="B57">
        <v>30.1</v>
      </c>
      <c r="C57">
        <f>(B57-$B$105)^2</f>
        <v>0.18922499999999579</v>
      </c>
    </row>
    <row r="58" spans="1:6" x14ac:dyDescent="0.3">
      <c r="A58" t="s">
        <v>70</v>
      </c>
      <c r="B58">
        <v>30.2</v>
      </c>
      <c r="C58">
        <f>(B58-$B$105)^2</f>
        <v>0.28622499999999257</v>
      </c>
    </row>
    <row r="59" spans="1:6" x14ac:dyDescent="0.3">
      <c r="A59" t="s">
        <v>50</v>
      </c>
      <c r="B59">
        <v>30.3</v>
      </c>
      <c r="C59">
        <f>(B59-$B$105)^2</f>
        <v>0.40322499999999295</v>
      </c>
    </row>
    <row r="60" spans="1:6" x14ac:dyDescent="0.3">
      <c r="A60" t="s">
        <v>6</v>
      </c>
      <c r="B60">
        <v>30.4</v>
      </c>
      <c r="C60">
        <f>(B60-$B$105)^2</f>
        <v>0.54022499999998874</v>
      </c>
    </row>
    <row r="61" spans="1:6" x14ac:dyDescent="0.3">
      <c r="A61" t="s">
        <v>2</v>
      </c>
      <c r="B61">
        <v>30.5</v>
      </c>
      <c r="C61">
        <f>(B61-$B$105)^2</f>
        <v>0.69722499999998955</v>
      </c>
    </row>
    <row r="62" spans="1:6" x14ac:dyDescent="0.3">
      <c r="A62" t="s">
        <v>46</v>
      </c>
      <c r="B62">
        <v>30.5</v>
      </c>
      <c r="C62">
        <f>(B62-$B$105)^2</f>
        <v>0.69722499999998955</v>
      </c>
    </row>
    <row r="63" spans="1:6" x14ac:dyDescent="0.3">
      <c r="A63" t="s">
        <v>54</v>
      </c>
      <c r="B63">
        <v>30.7</v>
      </c>
      <c r="C63">
        <f>(B63-$B$105)^2</f>
        <v>1.0712249999999857</v>
      </c>
    </row>
    <row r="64" spans="1:6" x14ac:dyDescent="0.3">
      <c r="A64" t="s">
        <v>87</v>
      </c>
      <c r="B64">
        <v>30.7</v>
      </c>
      <c r="C64">
        <f>(B64-$B$105)^2</f>
        <v>1.0712249999999857</v>
      </c>
    </row>
    <row r="65" spans="1:3" x14ac:dyDescent="0.3">
      <c r="A65" t="s">
        <v>29</v>
      </c>
      <c r="B65">
        <v>30.8</v>
      </c>
      <c r="C65">
        <f>(B65-$B$105)^2</f>
        <v>1.2882249999999875</v>
      </c>
    </row>
    <row r="66" spans="1:3" x14ac:dyDescent="0.3">
      <c r="A66" t="s">
        <v>8</v>
      </c>
      <c r="B66">
        <v>30.8</v>
      </c>
      <c r="C66">
        <f>(B66-$B$105)^2</f>
        <v>1.2882249999999875</v>
      </c>
    </row>
    <row r="67" spans="1:3" x14ac:dyDescent="0.3">
      <c r="A67" t="s">
        <v>76</v>
      </c>
      <c r="B67">
        <v>30.8</v>
      </c>
      <c r="C67">
        <f>(B67-$B$105)^2</f>
        <v>1.2882249999999875</v>
      </c>
    </row>
    <row r="68" spans="1:3" x14ac:dyDescent="0.3">
      <c r="A68" t="s">
        <v>5</v>
      </c>
      <c r="B68">
        <v>30.9</v>
      </c>
      <c r="C68">
        <f>(B68-$B$105)^2</f>
        <v>1.525224999999981</v>
      </c>
    </row>
    <row r="69" spans="1:3" x14ac:dyDescent="0.3">
      <c r="A69" t="s">
        <v>61</v>
      </c>
      <c r="B69">
        <v>31</v>
      </c>
      <c r="C69">
        <f>(B69-$B$105)^2</f>
        <v>1.7822249999999833</v>
      </c>
    </row>
    <row r="70" spans="1:3" x14ac:dyDescent="0.3">
      <c r="A70" t="s">
        <v>72</v>
      </c>
      <c r="B70">
        <v>31</v>
      </c>
      <c r="C70">
        <f>(B70-$B$105)^2</f>
        <v>1.7822249999999833</v>
      </c>
    </row>
    <row r="71" spans="1:3" x14ac:dyDescent="0.3">
      <c r="A71" t="s">
        <v>44</v>
      </c>
      <c r="B71">
        <v>31.1</v>
      </c>
      <c r="C71">
        <f>(B71-$B$105)^2</f>
        <v>2.0592249999999863</v>
      </c>
    </row>
    <row r="72" spans="1:3" x14ac:dyDescent="0.3">
      <c r="A72" t="s">
        <v>84</v>
      </c>
      <c r="B72">
        <v>31.1</v>
      </c>
      <c r="C72">
        <f>(B72-$B$105)^2</f>
        <v>2.0592249999999863</v>
      </c>
    </row>
    <row r="73" spans="1:3" x14ac:dyDescent="0.3">
      <c r="A73" t="s">
        <v>32</v>
      </c>
      <c r="B73">
        <v>31.2</v>
      </c>
      <c r="C73">
        <f>(B73-$B$105)^2</f>
        <v>2.3562249999999785</v>
      </c>
    </row>
    <row r="74" spans="1:3" x14ac:dyDescent="0.3">
      <c r="A74" t="s">
        <v>31</v>
      </c>
      <c r="B74">
        <v>31.3</v>
      </c>
      <c r="C74">
        <f>(B74-$B$105)^2</f>
        <v>2.6732249999999818</v>
      </c>
    </row>
    <row r="75" spans="1:3" x14ac:dyDescent="0.3">
      <c r="A75" t="s">
        <v>55</v>
      </c>
      <c r="B75">
        <v>31.3</v>
      </c>
      <c r="C75">
        <f>(B75-$B$105)^2</f>
        <v>2.6732249999999818</v>
      </c>
    </row>
    <row r="76" spans="1:3" x14ac:dyDescent="0.3">
      <c r="A76" t="s">
        <v>66</v>
      </c>
      <c r="B76">
        <v>31.3</v>
      </c>
      <c r="C76">
        <f>(B76-$B$105)^2</f>
        <v>2.6732249999999818</v>
      </c>
    </row>
    <row r="77" spans="1:3" x14ac:dyDescent="0.3">
      <c r="A77" t="s">
        <v>68</v>
      </c>
      <c r="B77">
        <v>31.4</v>
      </c>
      <c r="C77">
        <f>(B77-$B$105)^2</f>
        <v>3.0102249999999735</v>
      </c>
    </row>
    <row r="78" spans="1:3" x14ac:dyDescent="0.3">
      <c r="A78" t="s">
        <v>7</v>
      </c>
      <c r="B78">
        <v>31.5</v>
      </c>
      <c r="C78">
        <f>(B78-$B$105)^2</f>
        <v>3.3672249999999773</v>
      </c>
    </row>
    <row r="79" spans="1:3" x14ac:dyDescent="0.3">
      <c r="A79" t="s">
        <v>99</v>
      </c>
      <c r="B79">
        <v>31.7</v>
      </c>
      <c r="C79">
        <f>(B79-$B$105)^2</f>
        <v>4.141224999999972</v>
      </c>
    </row>
    <row r="80" spans="1:3" x14ac:dyDescent="0.3">
      <c r="A80" t="s">
        <v>83</v>
      </c>
      <c r="B80">
        <v>31.8</v>
      </c>
      <c r="C80">
        <f>(B80-$B$105)^2</f>
        <v>4.5582249999999762</v>
      </c>
    </row>
    <row r="81" spans="1:3" x14ac:dyDescent="0.3">
      <c r="A81" t="s">
        <v>71</v>
      </c>
      <c r="B81">
        <v>32</v>
      </c>
      <c r="C81">
        <f>(B81-$B$105)^2</f>
        <v>5.452224999999971</v>
      </c>
    </row>
    <row r="82" spans="1:3" x14ac:dyDescent="0.3">
      <c r="A82" t="s">
        <v>95</v>
      </c>
      <c r="B82">
        <v>32.6</v>
      </c>
      <c r="C82">
        <f>(B82-$B$105)^2</f>
        <v>8.6142249999999709</v>
      </c>
    </row>
    <row r="83" spans="1:3" x14ac:dyDescent="0.3">
      <c r="A83" t="s">
        <v>82</v>
      </c>
      <c r="B83">
        <v>32.700000000000003</v>
      </c>
      <c r="C83">
        <f>(B83-$B$105)^2</f>
        <v>9.2112249999999793</v>
      </c>
    </row>
    <row r="84" spans="1:3" x14ac:dyDescent="0.3">
      <c r="A84" t="s">
        <v>4</v>
      </c>
      <c r="B84">
        <v>32.799999999999997</v>
      </c>
      <c r="C84">
        <f>(B84-$B$105)^2</f>
        <v>9.8282249999999429</v>
      </c>
    </row>
    <row r="85" spans="1:3" x14ac:dyDescent="0.3">
      <c r="A85" t="s">
        <v>43</v>
      </c>
      <c r="B85">
        <v>32.799999999999997</v>
      </c>
      <c r="C85">
        <f>(B85-$B$105)^2</f>
        <v>9.8282249999999429</v>
      </c>
    </row>
    <row r="86" spans="1:3" x14ac:dyDescent="0.3">
      <c r="A86" t="s">
        <v>79</v>
      </c>
      <c r="B86">
        <v>32.799999999999997</v>
      </c>
      <c r="C86">
        <f>(B86-$B$105)^2</f>
        <v>9.8282249999999429</v>
      </c>
    </row>
    <row r="87" spans="1:3" x14ac:dyDescent="0.3">
      <c r="A87" t="s">
        <v>86</v>
      </c>
      <c r="B87">
        <v>32.799999999999997</v>
      </c>
      <c r="C87">
        <f>(B87-$B$105)^2</f>
        <v>9.8282249999999429</v>
      </c>
    </row>
    <row r="88" spans="1:3" x14ac:dyDescent="0.3">
      <c r="A88" t="s">
        <v>62</v>
      </c>
      <c r="B88">
        <v>33</v>
      </c>
      <c r="C88">
        <f>(B88-$B$105)^2</f>
        <v>11.122224999999958</v>
      </c>
    </row>
    <row r="89" spans="1:3" x14ac:dyDescent="0.3">
      <c r="A89" t="s">
        <v>74</v>
      </c>
      <c r="B89">
        <v>33</v>
      </c>
      <c r="C89">
        <f>(B89-$B$105)^2</f>
        <v>11.122224999999958</v>
      </c>
    </row>
    <row r="90" spans="1:3" x14ac:dyDescent="0.3">
      <c r="A90" t="s">
        <v>94</v>
      </c>
      <c r="B90">
        <v>33.1</v>
      </c>
      <c r="C90">
        <f>(B90-$B$105)^2</f>
        <v>11.799224999999966</v>
      </c>
    </row>
    <row r="91" spans="1:3" x14ac:dyDescent="0.3">
      <c r="A91" t="s">
        <v>73</v>
      </c>
      <c r="B91">
        <v>33.200000000000003</v>
      </c>
      <c r="C91">
        <f>(B91-$B$105)^2</f>
        <v>12.496224999999976</v>
      </c>
    </row>
    <row r="92" spans="1:3" x14ac:dyDescent="0.3">
      <c r="A92" t="s">
        <v>90</v>
      </c>
      <c r="B92">
        <v>33.6</v>
      </c>
      <c r="C92">
        <f>(B92-$B$105)^2</f>
        <v>15.484224999999961</v>
      </c>
    </row>
    <row r="93" spans="1:3" x14ac:dyDescent="0.3">
      <c r="A93" t="s">
        <v>24</v>
      </c>
      <c r="B93">
        <v>33.700000000000003</v>
      </c>
      <c r="C93">
        <f>(B93-$B$105)^2</f>
        <v>16.281224999999971</v>
      </c>
    </row>
    <row r="94" spans="1:3" x14ac:dyDescent="0.3">
      <c r="A94" t="s">
        <v>41</v>
      </c>
      <c r="B94">
        <v>33.700000000000003</v>
      </c>
      <c r="C94">
        <f>(B94-$B$105)^2</f>
        <v>16.281224999999971</v>
      </c>
    </row>
    <row r="95" spans="1:3" x14ac:dyDescent="0.3">
      <c r="A95" t="s">
        <v>85</v>
      </c>
      <c r="B95">
        <v>33.799999999999997</v>
      </c>
      <c r="C95">
        <f>(B95-$B$105)^2</f>
        <v>17.098224999999925</v>
      </c>
    </row>
    <row r="96" spans="1:3" x14ac:dyDescent="0.3">
      <c r="A96" t="s">
        <v>20</v>
      </c>
      <c r="B96">
        <v>34.6</v>
      </c>
      <c r="C96">
        <f>(B96-$B$105)^2</f>
        <v>24.354224999999953</v>
      </c>
    </row>
    <row r="97" spans="1:8" x14ac:dyDescent="0.3">
      <c r="A97" t="s">
        <v>23</v>
      </c>
      <c r="B97">
        <v>34.799999999999997</v>
      </c>
      <c r="C97">
        <f>(B97-$B$105)^2</f>
        <v>26.368224999999907</v>
      </c>
    </row>
    <row r="98" spans="1:8" x14ac:dyDescent="0.3">
      <c r="A98" t="s">
        <v>49</v>
      </c>
      <c r="B98">
        <v>34.799999999999997</v>
      </c>
      <c r="C98">
        <f>(B98-$B$105)^2</f>
        <v>26.368224999999907</v>
      </c>
    </row>
    <row r="99" spans="1:8" x14ac:dyDescent="0.3">
      <c r="A99" t="s">
        <v>13</v>
      </c>
      <c r="B99">
        <v>35</v>
      </c>
      <c r="C99">
        <f>(B99-$B$105)^2</f>
        <v>28.462224999999933</v>
      </c>
    </row>
    <row r="100" spans="1:8" x14ac:dyDescent="0.3">
      <c r="A100" t="s">
        <v>58</v>
      </c>
      <c r="B100">
        <v>36.1</v>
      </c>
      <c r="C100">
        <f>(B100-$B$105)^2</f>
        <v>41.409224999999935</v>
      </c>
    </row>
    <row r="101" spans="1:8" x14ac:dyDescent="0.3">
      <c r="A101" t="s">
        <v>60</v>
      </c>
      <c r="B101">
        <v>36.700000000000003</v>
      </c>
      <c r="C101">
        <f>(B101-$B$105)^2</f>
        <v>49.49122499999995</v>
      </c>
    </row>
    <row r="104" spans="1:8" x14ac:dyDescent="0.3">
      <c r="B104" s="2" t="s">
        <v>120</v>
      </c>
      <c r="C104" s="2" t="s">
        <v>121</v>
      </c>
    </row>
    <row r="105" spans="1:8" x14ac:dyDescent="0.3">
      <c r="A105" t="s">
        <v>125</v>
      </c>
      <c r="B105">
        <f>AVERAGE(B2:B101)</f>
        <v>29.665000000000006</v>
      </c>
      <c r="C105">
        <f>SUM(B2:B101)/100</f>
        <v>29.665000000000006</v>
      </c>
    </row>
    <row r="106" spans="1:8" x14ac:dyDescent="0.3">
      <c r="A106" t="s">
        <v>103</v>
      </c>
      <c r="B106" s="1">
        <f>_xlfn.VAR.S(B2:B101)</f>
        <v>9.3041161616159975</v>
      </c>
      <c r="C106" s="1">
        <f>SUM(C2:C101)/99</f>
        <v>9.3041161616161645</v>
      </c>
    </row>
    <row r="107" spans="1:8" x14ac:dyDescent="0.3">
      <c r="A107" t="s">
        <v>104</v>
      </c>
      <c r="B107" s="1">
        <f>_xlfn.STDEV.S(B2:B101)</f>
        <v>3.0502649330207365</v>
      </c>
      <c r="C107" s="1">
        <f>SQRT(C106)</f>
        <v>3.0502649330207636</v>
      </c>
    </row>
    <row r="108" spans="1:8" x14ac:dyDescent="0.3">
      <c r="A108" t="s">
        <v>105</v>
      </c>
      <c r="B108">
        <f>COUNT(B2:B101)</f>
        <v>100</v>
      </c>
    </row>
    <row r="109" spans="1:8" x14ac:dyDescent="0.3">
      <c r="A109" t="s">
        <v>122</v>
      </c>
      <c r="B109">
        <f>SQRT(B108)</f>
        <v>10</v>
      </c>
      <c r="E109" s="2" t="s">
        <v>123</v>
      </c>
    </row>
    <row r="110" spans="1:8" x14ac:dyDescent="0.3">
      <c r="E110" t="s">
        <v>126</v>
      </c>
      <c r="F110" s="2" t="s">
        <v>124</v>
      </c>
      <c r="G110" s="2" t="s">
        <v>106</v>
      </c>
      <c r="H110" s="2" t="s">
        <v>107</v>
      </c>
    </row>
    <row r="111" spans="1:8" x14ac:dyDescent="0.3">
      <c r="E111" s="3">
        <v>0.95450000000000002</v>
      </c>
      <c r="F111">
        <v>2</v>
      </c>
      <c r="G111">
        <f>$B$105-F111*$B$107/$B$109</f>
        <v>29.054947013395861</v>
      </c>
      <c r="H111">
        <f>$B$105+$F111*$B$107/$B$109</f>
        <v>30.275052986604152</v>
      </c>
    </row>
    <row r="112" spans="1:8" x14ac:dyDescent="0.3">
      <c r="E112" s="3">
        <v>0.97729999999999995</v>
      </c>
      <c r="F112">
        <v>3</v>
      </c>
      <c r="G112">
        <f>$B$105-F112*$B$107/$B$109</f>
        <v>28.749920520093784</v>
      </c>
      <c r="H112">
        <f>$B$105+$F112*$B$107/$B$109</f>
        <v>30.580079479906228</v>
      </c>
    </row>
    <row r="113" spans="5:8" x14ac:dyDescent="0.3">
      <c r="E113" s="3">
        <v>0.999</v>
      </c>
      <c r="F113">
        <v>3.29</v>
      </c>
      <c r="G113">
        <f>$B$105-F113*$B$107/$B$109</f>
        <v>28.661462837036183</v>
      </c>
      <c r="H113">
        <f>$B$105+$F113*$B$107/$B$109</f>
        <v>30.66853716296383</v>
      </c>
    </row>
  </sheetData>
  <autoFilter ref="A1:B101" xr:uid="{00000000-0001-0000-0000-000000000000}">
    <sortState xmlns:xlrd2="http://schemas.microsoft.com/office/spreadsheetml/2017/richdata2" ref="A2:B101">
      <sortCondition ref="B1:B101"/>
    </sortState>
  </autoFilter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Azzarelli</dc:creator>
  <cp:lastModifiedBy>Andrea Azzarelli</cp:lastModifiedBy>
  <dcterms:created xsi:type="dcterms:W3CDTF">2024-01-11T08:18:34Z</dcterms:created>
  <dcterms:modified xsi:type="dcterms:W3CDTF">2024-01-13T10:24:53Z</dcterms:modified>
</cp:coreProperties>
</file>